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RK Official\Tie\Tie Essentials\"/>
    </mc:Choice>
  </mc:AlternateContent>
  <xr:revisionPtr revIDLastSave="0" documentId="13_ncr:1_{2C301EC3-9276-4255-8899-DF63877F24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sh Book, P.L, B.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K8" i="1" s="1"/>
  <c r="F22" i="1"/>
  <c r="H3" i="1"/>
  <c r="F11" i="1"/>
  <c r="F20" i="1"/>
  <c r="F23" i="1"/>
  <c r="F9" i="1"/>
  <c r="H18" i="1"/>
  <c r="K14" i="1" s="1"/>
  <c r="F4" i="1"/>
  <c r="F6" i="1" s="1"/>
  <c r="H20" i="1"/>
  <c r="K6" i="1" s="1"/>
  <c r="K9" i="1"/>
  <c r="K7" i="1"/>
  <c r="H13" i="1"/>
  <c r="K22" i="1"/>
  <c r="K21" i="1"/>
  <c r="K10" i="1"/>
  <c r="K15" i="1"/>
  <c r="B27" i="1"/>
  <c r="C27" i="1"/>
  <c r="F13" i="1" l="1"/>
  <c r="F14" i="1" s="1"/>
  <c r="L3" i="1" s="1"/>
  <c r="L11" i="1"/>
  <c r="L24" i="1"/>
  <c r="L17" i="1"/>
  <c r="B28" i="1"/>
  <c r="F19" i="1" l="1"/>
  <c r="F28" i="1" s="1"/>
  <c r="L26" i="1"/>
  <c r="L28" i="1" s="1"/>
  <c r="H23" i="1"/>
  <c r="H28" i="1" s="1"/>
</calcChain>
</file>

<file path=xl/sharedStrings.xml><?xml version="1.0" encoding="utf-8"?>
<sst xmlns="http://schemas.openxmlformats.org/spreadsheetml/2006/main" count="75" uniqueCount="65">
  <si>
    <t>Cash Book</t>
  </si>
  <si>
    <t>Receipts</t>
  </si>
  <si>
    <t>Payments</t>
  </si>
  <si>
    <t>Income</t>
  </si>
  <si>
    <t>Expenditure</t>
  </si>
  <si>
    <t>Balance Sheet</t>
  </si>
  <si>
    <t>Assets</t>
  </si>
  <si>
    <t>Liabilities</t>
  </si>
  <si>
    <t>Cash Flow</t>
  </si>
  <si>
    <t>Profit and Loss Account</t>
  </si>
  <si>
    <t>Investment in Working Capital</t>
  </si>
  <si>
    <t>Investment in Capital Exependiture</t>
  </si>
  <si>
    <t>Financing Activities</t>
  </si>
  <si>
    <t>Net Cash Generated</t>
  </si>
  <si>
    <t>Opening Balance</t>
  </si>
  <si>
    <t>Closing   Balance</t>
  </si>
  <si>
    <t>Capital</t>
  </si>
  <si>
    <t>Reserves and Surplus</t>
  </si>
  <si>
    <t>Loans</t>
  </si>
  <si>
    <t>Creditors Payable</t>
  </si>
  <si>
    <t>Expenses Payable</t>
  </si>
  <si>
    <t>Long Term Loans</t>
  </si>
  <si>
    <t>Fixed Assets</t>
  </si>
  <si>
    <t>Investments</t>
  </si>
  <si>
    <t>Inventory</t>
  </si>
  <si>
    <t>Receivables</t>
  </si>
  <si>
    <t>Advances</t>
  </si>
  <si>
    <t>Cash and Bank Balance</t>
  </si>
  <si>
    <t>Investment</t>
  </si>
  <si>
    <t>Opening Stock</t>
  </si>
  <si>
    <t>Purchases</t>
  </si>
  <si>
    <t>Closing Stock</t>
  </si>
  <si>
    <t>Material Consumed</t>
  </si>
  <si>
    <t>Sales</t>
  </si>
  <si>
    <t>Profit after tax</t>
  </si>
  <si>
    <t>Profit</t>
  </si>
  <si>
    <t>Promoter Inv capital</t>
  </si>
  <si>
    <t>Purchase of Fixed Assets</t>
  </si>
  <si>
    <t>Advance Payments</t>
  </si>
  <si>
    <t>Legal Charges</t>
  </si>
  <si>
    <t>Interest Accrued(50k)</t>
  </si>
  <si>
    <t>Interrest</t>
  </si>
  <si>
    <t>Interest Receivable</t>
  </si>
  <si>
    <t>Training Expenses</t>
  </si>
  <si>
    <t>Training Expense</t>
  </si>
  <si>
    <t>Credit Sales (100K)</t>
  </si>
  <si>
    <t>Frieght</t>
  </si>
  <si>
    <t>Construction Cost</t>
  </si>
  <si>
    <t>Wages and Salaries</t>
  </si>
  <si>
    <t>Marketting Cost</t>
  </si>
  <si>
    <t>Deprecaiton( 35000)</t>
  </si>
  <si>
    <t>Depreciation</t>
  </si>
  <si>
    <t>Purchase of Land</t>
  </si>
  <si>
    <t>Salary (30K)</t>
  </si>
  <si>
    <t>TDS Payable</t>
  </si>
  <si>
    <t>Contractor</t>
  </si>
  <si>
    <t>Contractor (100K)</t>
  </si>
  <si>
    <t>Long Term Loan</t>
  </si>
  <si>
    <t>Loan Repaymebt</t>
  </si>
  <si>
    <t>Inteset</t>
  </si>
  <si>
    <t>Marketing  Cost+Int</t>
  </si>
  <si>
    <t>Rawmaterial (2.5L)</t>
  </si>
  <si>
    <t>Outstanding bill paid</t>
  </si>
  <si>
    <t>Advance to workers</t>
  </si>
  <si>
    <t>Closing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</si>
</sst>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3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11" xfId="0" applyFont="1" applyFill="1" applyBorder="1"/>
    <xf numFmtId="0" fontId="1" fillId="2" borderId="19" xfId="0" applyFont="1" applyFill="1" applyBorder="1"/>
    <xf numFmtId="0" fontId="1" fillId="2" borderId="12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1" fillId="0" borderId="2" xfId="0" applyFont="1" applyBorder="1"/>
    <xf numFmtId="0" fontId="1" fillId="0" borderId="24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16" xfId="0" applyFont="1" applyBorder="1"/>
    <xf numFmtId="0" fontId="1" fillId="0" borderId="13" xfId="0" applyFont="1" applyBorder="1"/>
    <xf numFmtId="0" fontId="1" fillId="0" borderId="15" xfId="0" applyFont="1" applyBorder="1"/>
    <xf numFmtId="0" fontId="2" fillId="0" borderId="13" xfId="0" applyFont="1" applyBorder="1"/>
    <xf numFmtId="0" fontId="1" fillId="0" borderId="17" xfId="0" applyFont="1" applyBorder="1"/>
    <xf numFmtId="0" fontId="1" fillId="0" borderId="14" xfId="0" applyFont="1" applyBorder="1"/>
    <xf numFmtId="0" fontId="1" fillId="0" borderId="18" xfId="0" applyFont="1" applyBorder="1"/>
    <xf numFmtId="0" fontId="1" fillId="2" borderId="25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3" borderId="7" xfId="0" applyFont="1" applyFill="1" applyBorder="1"/>
    <xf numFmtId="0" fontId="1" fillId="3" borderId="29" xfId="0" applyFont="1" applyFill="1" applyBorder="1"/>
    <xf numFmtId="0" fontId="1" fillId="3" borderId="14" xfId="0" applyFont="1" applyFill="1" applyBorder="1"/>
    <xf numFmtId="0" fontId="1" fillId="4" borderId="23" xfId="0" applyFont="1" applyFill="1" applyBorder="1"/>
    <xf numFmtId="0" fontId="1" fillId="4" borderId="2" xfId="0" applyFont="1" applyFill="1" applyBorder="1"/>
    <xf numFmtId="0" fontId="1" fillId="4" borderId="20" xfId="0" applyFont="1" applyFill="1" applyBorder="1"/>
    <xf numFmtId="0" fontId="1" fillId="4" borderId="21" xfId="0" applyFont="1" applyFill="1" applyBorder="1"/>
    <xf numFmtId="0" fontId="1" fillId="4" borderId="16" xfId="0" applyFont="1" applyFill="1" applyBorder="1"/>
    <xf numFmtId="0" fontId="1" fillId="4" borderId="1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workbookViewId="0">
      <selection activeCell="T5" sqref="T5"/>
    </sheetView>
  </sheetViews>
  <sheetFormatPr defaultRowHeight="18" x14ac:dyDescent="0.35"/>
  <cols>
    <col min="1" max="1" width="27.33203125" style="1" customWidth="1"/>
    <col min="2" max="2" width="11.21875" style="1" customWidth="1"/>
    <col min="3" max="3" width="12.5546875" style="1" customWidth="1"/>
    <col min="4" max="4" width="4.5546875" style="1" customWidth="1"/>
    <col min="5" max="5" width="24.5546875" style="1" customWidth="1"/>
    <col min="6" max="6" width="14.109375" style="1" customWidth="1"/>
    <col min="7" max="7" width="21.88671875" style="1" customWidth="1"/>
    <col min="8" max="8" width="10.44140625" style="1" customWidth="1"/>
    <col min="9" max="9" width="5.109375" style="1" customWidth="1"/>
    <col min="10" max="10" width="31.44140625" style="1" hidden="1" customWidth="1"/>
    <col min="11" max="11" width="11.109375" style="1" hidden="1" customWidth="1"/>
    <col min="12" max="12" width="13.5546875" style="1" hidden="1" customWidth="1"/>
    <col min="13" max="16384" width="8.88671875" style="1"/>
  </cols>
  <sheetData>
    <row r="1" spans="1:12" ht="18.600000000000001" thickBot="1" x14ac:dyDescent="0.4">
      <c r="A1" s="4" t="s">
        <v>0</v>
      </c>
      <c r="B1" s="5" t="s">
        <v>1</v>
      </c>
      <c r="C1" s="6" t="s">
        <v>2</v>
      </c>
      <c r="E1" s="7" t="s">
        <v>9</v>
      </c>
      <c r="F1" s="8"/>
      <c r="G1" s="9"/>
      <c r="H1" s="8"/>
      <c r="J1" s="4" t="s">
        <v>8</v>
      </c>
      <c r="K1" s="5"/>
      <c r="L1" s="6"/>
    </row>
    <row r="2" spans="1:12" ht="18.600000000000001" thickBot="1" x14ac:dyDescent="0.4">
      <c r="A2" s="10" t="s">
        <v>36</v>
      </c>
      <c r="B2" s="2">
        <v>1000000</v>
      </c>
      <c r="C2" s="11"/>
      <c r="E2" s="38" t="s">
        <v>4</v>
      </c>
      <c r="F2" s="39"/>
      <c r="G2" s="13" t="s">
        <v>3</v>
      </c>
      <c r="H2" s="12"/>
      <c r="J2" s="10"/>
      <c r="K2" s="2"/>
      <c r="L2" s="11"/>
    </row>
    <row r="3" spans="1:12" x14ac:dyDescent="0.35">
      <c r="A3" s="10" t="s">
        <v>37</v>
      </c>
      <c r="B3" s="2"/>
      <c r="C3" s="11">
        <v>250000</v>
      </c>
      <c r="E3" s="40" t="s">
        <v>29</v>
      </c>
      <c r="F3" s="41">
        <v>0</v>
      </c>
      <c r="G3" s="15" t="s">
        <v>33</v>
      </c>
      <c r="H3" s="14">
        <f>500000+100000</f>
        <v>600000</v>
      </c>
      <c r="J3" s="10" t="s">
        <v>34</v>
      </c>
      <c r="K3" s="2"/>
      <c r="L3" s="11">
        <f>F14</f>
        <v>35000</v>
      </c>
    </row>
    <row r="4" spans="1:12" x14ac:dyDescent="0.35">
      <c r="A4" s="10" t="s">
        <v>61</v>
      </c>
      <c r="B4" s="2"/>
      <c r="C4" s="11"/>
      <c r="E4" s="42" t="s">
        <v>30</v>
      </c>
      <c r="F4" s="43">
        <f>250000+15000</f>
        <v>265000</v>
      </c>
      <c r="G4" s="18" t="s">
        <v>41</v>
      </c>
      <c r="H4" s="17">
        <v>50000</v>
      </c>
      <c r="J4" s="10"/>
      <c r="K4" s="2"/>
      <c r="L4" s="11"/>
    </row>
    <row r="5" spans="1:12" x14ac:dyDescent="0.35">
      <c r="A5" s="10" t="s">
        <v>38</v>
      </c>
      <c r="B5" s="2"/>
      <c r="C5" s="11">
        <v>100000</v>
      </c>
      <c r="E5" s="42" t="s">
        <v>31</v>
      </c>
      <c r="F5" s="43">
        <v>50000</v>
      </c>
      <c r="G5" s="18"/>
      <c r="H5" s="17"/>
      <c r="J5" s="10" t="s">
        <v>10</v>
      </c>
      <c r="K5" s="2"/>
      <c r="L5" s="11"/>
    </row>
    <row r="6" spans="1:12" x14ac:dyDescent="0.35">
      <c r="A6" s="10" t="s">
        <v>39</v>
      </c>
      <c r="B6" s="2"/>
      <c r="C6" s="11">
        <v>50000</v>
      </c>
      <c r="E6" s="16" t="s">
        <v>32</v>
      </c>
      <c r="F6" s="19">
        <f>F3+F4-F5</f>
        <v>215000</v>
      </c>
      <c r="G6" s="18"/>
      <c r="H6" s="17"/>
      <c r="J6" s="10" t="s">
        <v>24</v>
      </c>
      <c r="K6" s="2">
        <f>H20</f>
        <v>50000</v>
      </c>
      <c r="L6" s="11"/>
    </row>
    <row r="7" spans="1:12" x14ac:dyDescent="0.35">
      <c r="A7" s="10" t="s">
        <v>40</v>
      </c>
      <c r="B7" s="2"/>
      <c r="C7" s="11"/>
      <c r="E7" s="16" t="s">
        <v>39</v>
      </c>
      <c r="F7" s="17">
        <v>50000</v>
      </c>
      <c r="G7" s="18"/>
      <c r="H7" s="17"/>
      <c r="J7" s="10" t="s">
        <v>25</v>
      </c>
      <c r="K7" s="2">
        <f>H21</f>
        <v>100000</v>
      </c>
      <c r="L7" s="11"/>
    </row>
    <row r="8" spans="1:12" x14ac:dyDescent="0.35">
      <c r="A8" s="10" t="s">
        <v>43</v>
      </c>
      <c r="B8" s="2"/>
      <c r="C8" s="11">
        <v>25000</v>
      </c>
      <c r="E8" s="16" t="s">
        <v>44</v>
      </c>
      <c r="F8" s="17">
        <v>25000</v>
      </c>
      <c r="G8" s="18"/>
      <c r="H8" s="17"/>
      <c r="J8" s="10" t="s">
        <v>26</v>
      </c>
      <c r="K8" s="2">
        <f>H22</f>
        <v>110000</v>
      </c>
      <c r="L8" s="11"/>
    </row>
    <row r="9" spans="1:12" x14ac:dyDescent="0.35">
      <c r="A9" s="10" t="s">
        <v>33</v>
      </c>
      <c r="B9" s="2">
        <v>500000</v>
      </c>
      <c r="C9" s="11"/>
      <c r="E9" s="16" t="s">
        <v>48</v>
      </c>
      <c r="F9" s="17">
        <f>100000+30000</f>
        <v>130000</v>
      </c>
      <c r="G9" s="18"/>
      <c r="H9" s="17"/>
      <c r="J9" s="10" t="s">
        <v>19</v>
      </c>
      <c r="K9" s="2">
        <f>F21</f>
        <v>250000</v>
      </c>
      <c r="L9" s="11"/>
    </row>
    <row r="10" spans="1:12" x14ac:dyDescent="0.35">
      <c r="A10" s="10" t="s">
        <v>45</v>
      </c>
      <c r="B10" s="2"/>
      <c r="C10" s="11"/>
      <c r="E10" s="16" t="s">
        <v>55</v>
      </c>
      <c r="F10" s="17">
        <v>100000</v>
      </c>
      <c r="G10" s="18"/>
      <c r="H10" s="17"/>
      <c r="J10" s="10" t="s">
        <v>20</v>
      </c>
      <c r="K10" s="2">
        <f>F22</f>
        <v>50000</v>
      </c>
      <c r="L10" s="11"/>
    </row>
    <row r="11" spans="1:12" x14ac:dyDescent="0.35">
      <c r="A11" s="10"/>
      <c r="B11" s="2"/>
      <c r="C11" s="11"/>
      <c r="E11" s="16" t="s">
        <v>60</v>
      </c>
      <c r="F11" s="17">
        <f>50000+10000</f>
        <v>60000</v>
      </c>
      <c r="G11" s="18"/>
      <c r="H11" s="17"/>
      <c r="J11" s="10"/>
      <c r="K11" s="2"/>
      <c r="L11" s="11">
        <f>K6+K7+K8-K9-K10</f>
        <v>-40000</v>
      </c>
    </row>
    <row r="12" spans="1:12" x14ac:dyDescent="0.35">
      <c r="A12" s="10" t="s">
        <v>46</v>
      </c>
      <c r="B12" s="2"/>
      <c r="C12" s="11">
        <v>15000</v>
      </c>
      <c r="E12" s="16" t="s">
        <v>51</v>
      </c>
      <c r="F12" s="17">
        <v>35000</v>
      </c>
      <c r="G12" s="18"/>
      <c r="H12" s="17"/>
      <c r="J12" s="10"/>
      <c r="K12" s="2"/>
      <c r="L12" s="11"/>
    </row>
    <row r="13" spans="1:12" x14ac:dyDescent="0.35">
      <c r="A13" s="10" t="s">
        <v>47</v>
      </c>
      <c r="B13" s="2"/>
      <c r="C13" s="11">
        <v>100000</v>
      </c>
      <c r="E13" s="16"/>
      <c r="F13" s="17">
        <f>SUM(F6:F12)</f>
        <v>615000</v>
      </c>
      <c r="G13" s="18"/>
      <c r="H13" s="17">
        <f>SUM(H3:H12)</f>
        <v>650000</v>
      </c>
      <c r="J13" s="10" t="s">
        <v>11</v>
      </c>
      <c r="K13" s="2"/>
      <c r="L13" s="11"/>
    </row>
    <row r="14" spans="1:12" ht="18.600000000000001" thickBot="1" x14ac:dyDescent="0.4">
      <c r="A14" s="10" t="s">
        <v>48</v>
      </c>
      <c r="B14" s="2"/>
      <c r="C14" s="35"/>
      <c r="E14" s="20" t="s">
        <v>35</v>
      </c>
      <c r="F14" s="37">
        <f>H13-F13</f>
        <v>35000</v>
      </c>
      <c r="G14" s="22"/>
      <c r="H14" s="21"/>
      <c r="J14" s="10" t="s">
        <v>22</v>
      </c>
      <c r="K14" s="2">
        <f>H18</f>
        <v>315000</v>
      </c>
      <c r="L14" s="11"/>
    </row>
    <row r="15" spans="1:12" ht="18.600000000000001" thickBot="1" x14ac:dyDescent="0.4">
      <c r="A15" s="10" t="s">
        <v>56</v>
      </c>
      <c r="B15" s="2"/>
      <c r="C15" s="11">
        <v>98000</v>
      </c>
      <c r="J15" s="10" t="s">
        <v>28</v>
      </c>
      <c r="K15" s="2">
        <f>H19</f>
        <v>200000</v>
      </c>
      <c r="L15" s="11"/>
    </row>
    <row r="16" spans="1:12" ht="18.600000000000001" thickBot="1" x14ac:dyDescent="0.4">
      <c r="A16" s="10" t="s">
        <v>49</v>
      </c>
      <c r="B16" s="2"/>
      <c r="C16" s="11">
        <v>50000</v>
      </c>
      <c r="E16" s="23" t="s">
        <v>5</v>
      </c>
      <c r="F16" s="24"/>
      <c r="G16" s="24"/>
      <c r="H16" s="25"/>
      <c r="J16" s="10"/>
      <c r="K16" s="2"/>
      <c r="L16" s="11"/>
    </row>
    <row r="17" spans="1:12" ht="18.600000000000001" thickBot="1" x14ac:dyDescent="0.4">
      <c r="A17" s="10" t="s">
        <v>50</v>
      </c>
      <c r="B17" s="2"/>
      <c r="C17" s="11"/>
      <c r="E17" s="26" t="s">
        <v>7</v>
      </c>
      <c r="F17" s="27"/>
      <c r="G17" s="27" t="s">
        <v>6</v>
      </c>
      <c r="H17" s="28"/>
      <c r="J17" s="10"/>
      <c r="K17" s="2"/>
      <c r="L17" s="11">
        <f>SUM(K14:K16)</f>
        <v>515000</v>
      </c>
    </row>
    <row r="18" spans="1:12" x14ac:dyDescent="0.35">
      <c r="A18" s="10" t="s">
        <v>52</v>
      </c>
      <c r="B18" s="2"/>
      <c r="C18" s="11">
        <v>200000</v>
      </c>
      <c r="E18" s="29" t="s">
        <v>16</v>
      </c>
      <c r="F18" s="36">
        <v>1000000</v>
      </c>
      <c r="G18" s="30" t="s">
        <v>22</v>
      </c>
      <c r="H18" s="31">
        <f>250000+100000-35000</f>
        <v>315000</v>
      </c>
      <c r="J18" s="10"/>
      <c r="K18" s="2"/>
      <c r="L18" s="11"/>
    </row>
    <row r="19" spans="1:12" x14ac:dyDescent="0.35">
      <c r="A19" s="10" t="s">
        <v>53</v>
      </c>
      <c r="B19" s="2"/>
      <c r="C19" s="11">
        <v>27000</v>
      </c>
      <c r="E19" s="10" t="s">
        <v>17</v>
      </c>
      <c r="F19" s="3">
        <f>F14</f>
        <v>35000</v>
      </c>
      <c r="G19" s="2" t="s">
        <v>23</v>
      </c>
      <c r="H19" s="11">
        <v>200000</v>
      </c>
      <c r="J19" s="10"/>
      <c r="K19" s="2"/>
      <c r="L19" s="11"/>
    </row>
    <row r="20" spans="1:12" x14ac:dyDescent="0.35">
      <c r="A20" s="10" t="s">
        <v>57</v>
      </c>
      <c r="B20" s="2">
        <v>1000000</v>
      </c>
      <c r="C20" s="11"/>
      <c r="E20" s="10" t="s">
        <v>21</v>
      </c>
      <c r="F20" s="2">
        <f>1000000-100000</f>
        <v>900000</v>
      </c>
      <c r="G20" s="2" t="s">
        <v>24</v>
      </c>
      <c r="H20" s="11">
        <f>F5</f>
        <v>50000</v>
      </c>
      <c r="J20" s="10" t="s">
        <v>12</v>
      </c>
      <c r="K20" s="2"/>
      <c r="L20" s="11"/>
    </row>
    <row r="21" spans="1:12" x14ac:dyDescent="0.35">
      <c r="A21" s="10" t="s">
        <v>58</v>
      </c>
      <c r="B21" s="2"/>
      <c r="C21" s="11">
        <v>100000</v>
      </c>
      <c r="E21" s="10" t="s">
        <v>19</v>
      </c>
      <c r="F21" s="2">
        <v>250000</v>
      </c>
      <c r="G21" s="2" t="s">
        <v>25</v>
      </c>
      <c r="H21" s="11">
        <v>100000</v>
      </c>
      <c r="J21" s="10" t="s">
        <v>16</v>
      </c>
      <c r="K21" s="2">
        <f>F18</f>
        <v>1000000</v>
      </c>
      <c r="L21" s="11"/>
    </row>
    <row r="22" spans="1:12" x14ac:dyDescent="0.35">
      <c r="A22" s="10" t="s">
        <v>59</v>
      </c>
      <c r="B22" s="2"/>
      <c r="C22" s="11">
        <v>10000</v>
      </c>
      <c r="E22" s="10" t="s">
        <v>20</v>
      </c>
      <c r="F22" s="2">
        <f>100000-50000</f>
        <v>50000</v>
      </c>
      <c r="G22" s="2" t="s">
        <v>26</v>
      </c>
      <c r="H22" s="11">
        <f>100000+10000</f>
        <v>110000</v>
      </c>
      <c r="J22" s="10" t="s">
        <v>18</v>
      </c>
      <c r="K22" s="2">
        <f>F20</f>
        <v>900000</v>
      </c>
      <c r="L22" s="11"/>
    </row>
    <row r="23" spans="1:12" x14ac:dyDescent="0.35">
      <c r="A23" s="10" t="s">
        <v>62</v>
      </c>
      <c r="B23" s="2"/>
      <c r="C23" s="11">
        <v>50000</v>
      </c>
      <c r="E23" s="10" t="s">
        <v>54</v>
      </c>
      <c r="F23" s="2">
        <f>3000+2000</f>
        <v>5000</v>
      </c>
      <c r="G23" s="2" t="s">
        <v>27</v>
      </c>
      <c r="H23" s="35">
        <f>B28</f>
        <v>1415000</v>
      </c>
      <c r="J23" s="10"/>
      <c r="K23" s="2"/>
      <c r="L23" s="11"/>
    </row>
    <row r="24" spans="1:12" x14ac:dyDescent="0.35">
      <c r="A24" s="10" t="s">
        <v>63</v>
      </c>
      <c r="B24" s="2"/>
      <c r="C24" s="11">
        <v>10000</v>
      </c>
      <c r="E24" s="10"/>
      <c r="F24" s="2"/>
      <c r="G24" s="2" t="s">
        <v>42</v>
      </c>
      <c r="H24" s="11">
        <v>50000</v>
      </c>
      <c r="J24" s="10"/>
      <c r="K24" s="2"/>
      <c r="L24" s="11">
        <f>SUM(K21:K23)</f>
        <v>1900000</v>
      </c>
    </row>
    <row r="25" spans="1:12" x14ac:dyDescent="0.35">
      <c r="A25" s="10"/>
      <c r="B25" s="2"/>
      <c r="C25" s="11"/>
      <c r="E25" s="10"/>
      <c r="F25" s="2"/>
      <c r="G25" s="2"/>
      <c r="H25" s="11"/>
      <c r="J25" s="10"/>
      <c r="K25" s="2"/>
      <c r="L25" s="11"/>
    </row>
    <row r="26" spans="1:12" x14ac:dyDescent="0.35">
      <c r="A26" s="10"/>
      <c r="B26" s="2"/>
      <c r="C26" s="11"/>
      <c r="E26" s="10"/>
      <c r="F26" s="2"/>
      <c r="G26" s="2"/>
      <c r="H26" s="11"/>
      <c r="J26" s="10" t="s">
        <v>13</v>
      </c>
      <c r="K26" s="2"/>
      <c r="L26" s="11">
        <f>L3-L11-L17+L24</f>
        <v>1460000</v>
      </c>
    </row>
    <row r="27" spans="1:12" x14ac:dyDescent="0.35">
      <c r="A27" s="10"/>
      <c r="B27" s="11">
        <f>SUM(B2:B26)</f>
        <v>2500000</v>
      </c>
      <c r="C27" s="11">
        <f>SUM(C2:C26)</f>
        <v>1085000</v>
      </c>
      <c r="E27" s="10"/>
      <c r="F27" s="2"/>
      <c r="G27" s="2"/>
      <c r="H27" s="11"/>
      <c r="J27" s="10" t="s">
        <v>14</v>
      </c>
      <c r="K27" s="2"/>
      <c r="L27" s="11">
        <v>0</v>
      </c>
    </row>
    <row r="28" spans="1:12" ht="18.600000000000001" thickBot="1" x14ac:dyDescent="0.4">
      <c r="A28" s="32" t="s">
        <v>64</v>
      </c>
      <c r="B28" s="33">
        <f>B27-C27</f>
        <v>1415000</v>
      </c>
      <c r="C28" s="34"/>
      <c r="E28" s="32"/>
      <c r="F28" s="33">
        <f>SUM(F18:F27)</f>
        <v>2240000</v>
      </c>
      <c r="G28" s="33"/>
      <c r="H28" s="33">
        <f>SUM(H18:H27)</f>
        <v>2240000</v>
      </c>
      <c r="J28" s="32" t="s">
        <v>15</v>
      </c>
      <c r="K28" s="33"/>
      <c r="L28" s="34">
        <f>L26+L27</f>
        <v>1460000</v>
      </c>
    </row>
    <row r="29" spans="1:12" x14ac:dyDescent="0.35">
      <c r="J29" s="30"/>
      <c r="K29" s="30"/>
      <c r="L29" s="3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Book, P.L, B.S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Venkataramani R</dc:creator>
  <cp:lastModifiedBy>Venkataramani R</cp:lastModifiedBy>
  <dcterms:created xsi:type="dcterms:W3CDTF">2015-06-05T18:17:20Z</dcterms:created>
  <dcterms:modified xsi:type="dcterms:W3CDTF">2021-06-11T04:35:09Z</dcterms:modified>
</cp:coreProperties>
</file>